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ECSF!$A$1:$E$66</definedName>
  </definedNames>
  <calcPr calcId="145621"/>
</workbook>
</file>

<file path=xl/calcChain.xml><?xml version="1.0" encoding="utf-8"?>
<calcChain xmlns="http://schemas.openxmlformats.org/spreadsheetml/2006/main">
  <c r="C61" i="1" l="1"/>
  <c r="D61" i="1" s="1"/>
  <c r="C60" i="1"/>
  <c r="D60" i="1" s="1"/>
  <c r="D59" i="1" s="1"/>
  <c r="C59" i="1"/>
  <c r="C57" i="1"/>
  <c r="D57" i="1" s="1"/>
  <c r="C56" i="1"/>
  <c r="D56" i="1" s="1"/>
  <c r="C55" i="1"/>
  <c r="D55" i="1" s="1"/>
  <c r="C54" i="1"/>
  <c r="D54" i="1" s="1"/>
  <c r="C53" i="1"/>
  <c r="D53" i="1" s="1"/>
  <c r="C52" i="1"/>
  <c r="C50" i="1"/>
  <c r="D50" i="1" s="1"/>
  <c r="C49" i="1"/>
  <c r="D49" i="1" s="1"/>
  <c r="C48" i="1"/>
  <c r="D48" i="1" s="1"/>
  <c r="C47" i="1"/>
  <c r="C46" i="1" s="1"/>
  <c r="C44" i="1"/>
  <c r="D44" i="1" s="1"/>
  <c r="D43" i="1"/>
  <c r="C43" i="1"/>
  <c r="C42" i="1"/>
  <c r="D42" i="1" s="1"/>
  <c r="D41" i="1"/>
  <c r="C41" i="1"/>
  <c r="C40" i="1"/>
  <c r="D40" i="1" s="1"/>
  <c r="D39" i="1"/>
  <c r="C39" i="1"/>
  <c r="C38" i="1"/>
  <c r="D36" i="1"/>
  <c r="C36" i="1"/>
  <c r="C35" i="1"/>
  <c r="D35" i="1" s="1"/>
  <c r="D34" i="1"/>
  <c r="C34" i="1"/>
  <c r="C33" i="1"/>
  <c r="D33" i="1" s="1"/>
  <c r="D32" i="1"/>
  <c r="C32" i="1"/>
  <c r="C31" i="1"/>
  <c r="D31" i="1" s="1"/>
  <c r="D30" i="1"/>
  <c r="C30" i="1"/>
  <c r="C29" i="1"/>
  <c r="D29" i="1" s="1"/>
  <c r="D25" i="1"/>
  <c r="C25" i="1"/>
  <c r="C24" i="1"/>
  <c r="D24" i="1" s="1"/>
  <c r="D23" i="1"/>
  <c r="C23" i="1"/>
  <c r="C22" i="1"/>
  <c r="D22" i="1" s="1"/>
  <c r="D21" i="1"/>
  <c r="C21" i="1"/>
  <c r="C20" i="1"/>
  <c r="D20" i="1" s="1"/>
  <c r="D19" i="1"/>
  <c r="C19" i="1"/>
  <c r="C18" i="1"/>
  <c r="D18" i="1" s="1"/>
  <c r="D17" i="1"/>
  <c r="C17" i="1"/>
  <c r="C16" i="1"/>
  <c r="D14" i="1"/>
  <c r="C14" i="1"/>
  <c r="C13" i="1"/>
  <c r="D13" i="1" s="1"/>
  <c r="D12" i="1"/>
  <c r="C12" i="1"/>
  <c r="C11" i="1"/>
  <c r="D11" i="1" s="1"/>
  <c r="D10" i="1"/>
  <c r="C10" i="1"/>
  <c r="C9" i="1"/>
  <c r="D9" i="1" s="1"/>
  <c r="D8" i="1"/>
  <c r="C8" i="1"/>
  <c r="C7" i="1"/>
  <c r="C6" i="1" s="1"/>
  <c r="B1" i="1"/>
  <c r="D38" i="1" l="1"/>
  <c r="D7" i="1"/>
  <c r="D16" i="1"/>
  <c r="D47" i="1"/>
  <c r="D52" i="1"/>
  <c r="D28" i="1"/>
  <c r="D27" i="1" s="1"/>
  <c r="C28" i="1"/>
  <c r="C27" i="1" s="1"/>
  <c r="D6" i="1" l="1"/>
  <c r="D46" i="1"/>
</calcChain>
</file>

<file path=xl/sharedStrings.xml><?xml version="1.0" encoding="utf-8"?>
<sst xmlns="http://schemas.openxmlformats.org/spreadsheetml/2006/main" count="55" uniqueCount="55">
  <si>
    <t>Estado de Cambios en la Situación Financiera</t>
  </si>
  <si>
    <t>Del 01 de enero al 30 de junio del 2019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</si>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</sst>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5.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24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0" borderId="4" xfId="0" applyBorder="1"/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5" xfId="0" applyBorder="1"/>
    <xf numFmtId="3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49" fontId="0" fillId="0" borderId="0" xfId="0" applyNumberFormat="1"/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3" fontId="6" fillId="0" borderId="0" xfId="0" applyNumberFormat="1" applyFont="1" applyFill="1" applyBorder="1" applyAlignment="1" applyProtection="1">
      <alignment vertical="top"/>
      <protection locked="0"/>
    </xf>
    <xf numFmtId="44" fontId="0" fillId="0" borderId="0" xfId="1" applyFont="1"/>
    <xf numFmtId="44" fontId="0" fillId="0" borderId="0" xfId="0" applyNumberFormat="1"/>
    <xf numFmtId="0" fontId="0" fillId="0" borderId="6" xfId="0" applyBorder="1"/>
    <xf numFmtId="0" fontId="5" fillId="0" borderId="7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Border="1"/>
    <xf numFmtId="0" fontId="7" fillId="0" borderId="0" xfId="0" applyFont="1" applyFill="1" applyBorder="1" applyAlignment="1">
      <alignment vertical="top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696654</xdr:colOff>
      <xdr:row>4</xdr:row>
      <xdr:rowOff>19050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75260" y="0"/>
          <a:ext cx="696654" cy="68199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63</xdr:row>
      <xdr:rowOff>1</xdr:rowOff>
    </xdr:from>
    <xdr:to>
      <xdr:col>1</xdr:col>
      <xdr:colOff>2415540</xdr:colOff>
      <xdr:row>66</xdr:row>
      <xdr:rowOff>30481</xdr:rowOff>
    </xdr:to>
    <xdr:sp macro="" textlink="">
      <xdr:nvSpPr>
        <xdr:cNvPr id="3" name="2 CuadroTexto"/>
        <xdr:cNvSpPr txBox="1"/>
      </xdr:nvSpPr>
      <xdr:spPr>
        <a:xfrm>
          <a:off x="175261" y="11102341"/>
          <a:ext cx="2415539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0</xdr:colOff>
      <xdr:row>62</xdr:row>
      <xdr:rowOff>175261</xdr:rowOff>
    </xdr:from>
    <xdr:to>
      <xdr:col>4</xdr:col>
      <xdr:colOff>7620</xdr:colOff>
      <xdr:row>66</xdr:row>
      <xdr:rowOff>30481</xdr:rowOff>
    </xdr:to>
    <xdr:sp macro="" textlink="">
      <xdr:nvSpPr>
        <xdr:cNvPr id="4" name="3 CuadroTexto"/>
        <xdr:cNvSpPr txBox="1"/>
      </xdr:nvSpPr>
      <xdr:spPr>
        <a:xfrm>
          <a:off x="3489960" y="11094721"/>
          <a:ext cx="227076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3152775</xdr:colOff>
      <xdr:row>63</xdr:row>
      <xdr:rowOff>152400</xdr:rowOff>
    </xdr:from>
    <xdr:to>
      <xdr:col>4</xdr:col>
      <xdr:colOff>57150</xdr:colOff>
      <xdr:row>63</xdr:row>
      <xdr:rowOff>152400</xdr:rowOff>
    </xdr:to>
    <xdr:cxnSp macro="">
      <xdr:nvCxnSpPr>
        <xdr:cNvPr id="5" name="4 Conector recto"/>
        <xdr:cNvCxnSpPr/>
      </xdr:nvCxnSpPr>
      <xdr:spPr>
        <a:xfrm>
          <a:off x="3328035" y="11254740"/>
          <a:ext cx="24822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63</xdr:row>
      <xdr:rowOff>161925</xdr:rowOff>
    </xdr:from>
    <xdr:to>
      <xdr:col>1</xdr:col>
      <xdr:colOff>2466975</xdr:colOff>
      <xdr:row>63</xdr:row>
      <xdr:rowOff>161925</xdr:rowOff>
    </xdr:to>
    <xdr:cxnSp macro="">
      <xdr:nvCxnSpPr>
        <xdr:cNvPr id="6" name="5 Conector recto"/>
        <xdr:cNvCxnSpPr/>
      </xdr:nvCxnSpPr>
      <xdr:spPr>
        <a:xfrm>
          <a:off x="194310" y="11264265"/>
          <a:ext cx="2447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10">
          <cell r="D10">
            <v>611983369</v>
          </cell>
          <cell r="E10">
            <v>445754169</v>
          </cell>
          <cell r="I10">
            <v>187928108</v>
          </cell>
          <cell r="J10">
            <v>143383122</v>
          </cell>
        </row>
        <row r="11">
          <cell r="D11">
            <v>94543534</v>
          </cell>
          <cell r="E11">
            <v>105724773</v>
          </cell>
          <cell r="I11">
            <v>0</v>
          </cell>
          <cell r="J11">
            <v>0</v>
          </cell>
        </row>
        <row r="12">
          <cell r="D12">
            <v>624719</v>
          </cell>
          <cell r="E12">
            <v>400903</v>
          </cell>
          <cell r="I12">
            <v>0</v>
          </cell>
          <cell r="J12">
            <v>0</v>
          </cell>
        </row>
        <row r="13">
          <cell r="D13">
            <v>9961986</v>
          </cell>
          <cell r="E13">
            <v>10747632</v>
          </cell>
          <cell r="I13">
            <v>0</v>
          </cell>
          <cell r="J13">
            <v>0</v>
          </cell>
        </row>
        <row r="14">
          <cell r="D14">
            <v>44435700</v>
          </cell>
          <cell r="E14">
            <v>43488154</v>
          </cell>
          <cell r="I14">
            <v>950</v>
          </cell>
          <cell r="J14">
            <v>0</v>
          </cell>
        </row>
        <row r="15">
          <cell r="D15">
            <v>-20664207</v>
          </cell>
          <cell r="E15">
            <v>-20664207</v>
          </cell>
          <cell r="I15">
            <v>29930</v>
          </cell>
          <cell r="J15">
            <v>29930</v>
          </cell>
        </row>
        <row r="16">
          <cell r="D16">
            <v>0</v>
          </cell>
          <cell r="E16">
            <v>0</v>
          </cell>
          <cell r="I16">
            <v>3963979</v>
          </cell>
          <cell r="J16">
            <v>3963979</v>
          </cell>
        </row>
        <row r="17">
          <cell r="I17">
            <v>1627906</v>
          </cell>
          <cell r="J17">
            <v>1079162</v>
          </cell>
        </row>
        <row r="23">
          <cell r="D23">
            <v>602184698</v>
          </cell>
          <cell r="E23">
            <v>583607526</v>
          </cell>
          <cell r="I23">
            <v>0</v>
          </cell>
          <cell r="J23">
            <v>0</v>
          </cell>
        </row>
        <row r="24">
          <cell r="D24">
            <v>892113</v>
          </cell>
          <cell r="E24">
            <v>881913</v>
          </cell>
          <cell r="I24">
            <v>0</v>
          </cell>
          <cell r="J24">
            <v>0</v>
          </cell>
        </row>
        <row r="25">
          <cell r="D25">
            <v>4788630077</v>
          </cell>
          <cell r="E25">
            <v>4779505548</v>
          </cell>
          <cell r="I25">
            <v>0</v>
          </cell>
          <cell r="J25">
            <v>0</v>
          </cell>
        </row>
        <row r="26">
          <cell r="D26">
            <v>2223997554</v>
          </cell>
          <cell r="E26">
            <v>2219696577</v>
          </cell>
          <cell r="I26">
            <v>0</v>
          </cell>
          <cell r="J26">
            <v>0</v>
          </cell>
        </row>
        <row r="27">
          <cell r="D27">
            <v>20181825</v>
          </cell>
          <cell r="E27">
            <v>19376568</v>
          </cell>
          <cell r="I27">
            <v>0</v>
          </cell>
          <cell r="J27">
            <v>0</v>
          </cell>
        </row>
        <row r="28">
          <cell r="D28">
            <v>-4262803088</v>
          </cell>
          <cell r="E28">
            <v>-4283004794</v>
          </cell>
          <cell r="I28">
            <v>646660914</v>
          </cell>
          <cell r="J28">
            <v>646660914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7605068</v>
          </cell>
          <cell r="E31">
            <v>7605068</v>
          </cell>
        </row>
        <row r="38">
          <cell r="I38">
            <v>1689744874</v>
          </cell>
          <cell r="J38">
            <v>1686868283</v>
          </cell>
        </row>
        <row r="39">
          <cell r="I39">
            <v>32648741</v>
          </cell>
          <cell r="J39">
            <v>32648741</v>
          </cell>
        </row>
        <row r="40">
          <cell r="I40">
            <v>0</v>
          </cell>
          <cell r="J40">
            <v>0</v>
          </cell>
        </row>
        <row r="44">
          <cell r="I44">
            <v>164911974</v>
          </cell>
          <cell r="J44">
            <v>-276957913</v>
          </cell>
        </row>
        <row r="45">
          <cell r="I45">
            <v>887905435</v>
          </cell>
          <cell r="J45">
            <v>1168912255</v>
          </cell>
        </row>
        <row r="46">
          <cell r="I46">
            <v>637846208</v>
          </cell>
          <cell r="J46">
            <v>637846208</v>
          </cell>
        </row>
        <row r="47">
          <cell r="I47">
            <v>0</v>
          </cell>
          <cell r="J47">
            <v>0</v>
          </cell>
        </row>
        <row r="48">
          <cell r="I48">
            <v>-131695671</v>
          </cell>
          <cell r="J48">
            <v>-131314851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tabSelected="1" zoomScaleNormal="100" workbookViewId="0">
      <selection activeCell="C63" sqref="C63"/>
    </sheetView>
  </sheetViews>
  <sheetFormatPr baseColWidth="10" defaultRowHeight="14.4" x14ac:dyDescent="0.3"/>
  <cols>
    <col min="1" max="1" width="2.5546875" customWidth="1"/>
    <col min="2" max="2" width="61.77734375" customWidth="1"/>
    <col min="3" max="3" width="16.33203125" customWidth="1"/>
    <col min="4" max="4" width="16.6640625" customWidth="1"/>
    <col min="5" max="5" width="2.109375" customWidth="1"/>
    <col min="11" max="11" width="14.109375" bestFit="1" customWidth="1"/>
    <col min="12" max="12" width="16.33203125" bestFit="1" customWidth="1"/>
  </cols>
  <sheetData>
    <row r="1" spans="1:12" x14ac:dyDescent="0.3">
      <c r="A1" s="1"/>
      <c r="B1" s="2" t="str">
        <f>+[1]ESF!A1</f>
        <v>Universidad Autonoma de Baja California</v>
      </c>
      <c r="C1" s="2"/>
      <c r="D1" s="2"/>
      <c r="E1" s="3"/>
    </row>
    <row r="2" spans="1:12" x14ac:dyDescent="0.3">
      <c r="A2" s="4"/>
      <c r="B2" s="5" t="s">
        <v>0</v>
      </c>
      <c r="C2" s="5"/>
      <c r="D2" s="5"/>
      <c r="E2" s="6"/>
    </row>
    <row r="3" spans="1:12" x14ac:dyDescent="0.3">
      <c r="A3" s="4"/>
      <c r="B3" s="5" t="s">
        <v>1</v>
      </c>
      <c r="C3" s="5"/>
      <c r="D3" s="5"/>
      <c r="E3" s="6"/>
    </row>
    <row r="4" spans="1:12" ht="9" customHeight="1" x14ac:dyDescent="0.3">
      <c r="A4" s="4"/>
      <c r="B4" s="5"/>
      <c r="C4" s="5"/>
      <c r="D4" s="5"/>
      <c r="E4" s="6"/>
    </row>
    <row r="5" spans="1:12" x14ac:dyDescent="0.3">
      <c r="A5" s="7"/>
      <c r="B5" s="8"/>
      <c r="C5" s="9" t="s">
        <v>2</v>
      </c>
      <c r="D5" s="9" t="s">
        <v>3</v>
      </c>
      <c r="E5" s="10"/>
    </row>
    <row r="6" spans="1:12" x14ac:dyDescent="0.3">
      <c r="A6" s="7"/>
      <c r="B6" s="8" t="s">
        <v>4</v>
      </c>
      <c r="C6" s="11">
        <f>+C7+C16</f>
        <v>11966885</v>
      </c>
      <c r="D6" s="11">
        <f>+D7+D16</f>
        <v>220420403</v>
      </c>
      <c r="E6" s="10"/>
      <c r="H6" s="12"/>
      <c r="I6" s="13"/>
      <c r="J6" s="12"/>
      <c r="K6" s="12"/>
    </row>
    <row r="7" spans="1:12" x14ac:dyDescent="0.3">
      <c r="A7" s="7"/>
      <c r="B7" s="14" t="s">
        <v>5</v>
      </c>
      <c r="C7" s="11">
        <f>SUM(C8:C14)</f>
        <v>11966885</v>
      </c>
      <c r="D7" s="11">
        <f>SUM(D8:D14)</f>
        <v>167400562</v>
      </c>
      <c r="E7" s="10"/>
      <c r="J7" s="12"/>
    </row>
    <row r="8" spans="1:12" x14ac:dyDescent="0.3">
      <c r="A8" s="7"/>
      <c r="B8" s="15" t="s">
        <v>6</v>
      </c>
      <c r="C8" s="16">
        <f>IF([2]ESF!D10&lt;[2]ESF!E10,[2]ESF!E10-[2]ESF!D10,0)</f>
        <v>0</v>
      </c>
      <c r="D8" s="16">
        <f>IF(C8&gt;0,0,[2]ESF!D10-[2]ESF!E10)</f>
        <v>166229200</v>
      </c>
      <c r="E8" s="10"/>
    </row>
    <row r="9" spans="1:12" x14ac:dyDescent="0.3">
      <c r="A9" s="7"/>
      <c r="B9" s="15" t="s">
        <v>7</v>
      </c>
      <c r="C9" s="16">
        <f>IF([2]ESF!D11&lt;[2]ESF!E11,[2]ESF!E11-[2]ESF!D11,0)</f>
        <v>11181239</v>
      </c>
      <c r="D9" s="16">
        <f>IF(C9&gt;0,0,[2]ESF!D11-[2]ESF!E11)</f>
        <v>0</v>
      </c>
      <c r="E9" s="10"/>
    </row>
    <row r="10" spans="1:12" x14ac:dyDescent="0.3">
      <c r="A10" s="7"/>
      <c r="B10" s="15" t="s">
        <v>8</v>
      </c>
      <c r="C10" s="16">
        <f>IF([2]ESF!D12&lt;[2]ESF!E12,[2]ESF!E12-[2]ESF!D12,0)</f>
        <v>0</v>
      </c>
      <c r="D10" s="16">
        <f>IF(C10&gt;0,0,[2]ESF!D12-[2]ESF!E12)</f>
        <v>223816</v>
      </c>
      <c r="E10" s="10"/>
    </row>
    <row r="11" spans="1:12" x14ac:dyDescent="0.3">
      <c r="A11" s="7"/>
      <c r="B11" s="15" t="s">
        <v>9</v>
      </c>
      <c r="C11" s="16">
        <f>IF([2]ESF!D13&lt;[2]ESF!E13,[2]ESF!E13-[2]ESF!D13,0)</f>
        <v>785646</v>
      </c>
      <c r="D11" s="16">
        <f>IF(C11&gt;0,0,[2]ESF!D13-[2]ESF!E13)</f>
        <v>0</v>
      </c>
      <c r="E11" s="10"/>
    </row>
    <row r="12" spans="1:12" x14ac:dyDescent="0.3">
      <c r="A12" s="7"/>
      <c r="B12" s="15" t="s">
        <v>10</v>
      </c>
      <c r="C12" s="16">
        <f>IF([2]ESF!D14&lt;[2]ESF!E14,[2]ESF!E14-[2]ESF!D14,0)</f>
        <v>0</v>
      </c>
      <c r="D12" s="16">
        <f>IF(C12&gt;0,0,[2]ESF!D14-[2]ESF!E14)</f>
        <v>947546</v>
      </c>
      <c r="E12" s="10"/>
    </row>
    <row r="13" spans="1:12" x14ac:dyDescent="0.3">
      <c r="A13" s="7"/>
      <c r="B13" s="15" t="s">
        <v>11</v>
      </c>
      <c r="C13" s="16">
        <f>IF([2]ESF!D15&lt;[2]ESF!E15,[2]ESF!E15-[2]ESF!D15,0)</f>
        <v>0</v>
      </c>
      <c r="D13" s="16">
        <f>IF(C13&gt;0,0,[2]ESF!D15-[2]ESF!E15)</f>
        <v>0</v>
      </c>
      <c r="E13" s="10"/>
      <c r="L13" s="12"/>
    </row>
    <row r="14" spans="1:12" x14ac:dyDescent="0.3">
      <c r="A14" s="7"/>
      <c r="B14" s="15" t="s">
        <v>12</v>
      </c>
      <c r="C14" s="16">
        <f>IF([2]ESF!D16&lt;[2]ESF!E16,[2]ESF!E16-[2]ESF!D16,0)</f>
        <v>0</v>
      </c>
      <c r="D14" s="16">
        <f>IF(C14&gt;0,0,[2]ESF!D16-[2]ESF!E16)</f>
        <v>0</v>
      </c>
      <c r="E14" s="10"/>
    </row>
    <row r="15" spans="1:12" ht="5.25" customHeight="1" x14ac:dyDescent="0.3">
      <c r="A15" s="7"/>
      <c r="B15" s="8"/>
      <c r="C15" s="8"/>
      <c r="D15" s="8"/>
      <c r="E15" s="10"/>
    </row>
    <row r="16" spans="1:12" x14ac:dyDescent="0.3">
      <c r="A16" s="7"/>
      <c r="B16" s="14" t="s">
        <v>13</v>
      </c>
      <c r="C16" s="11">
        <f>SUM(C17:C25)</f>
        <v>0</v>
      </c>
      <c r="D16" s="11">
        <f>SUM(D17:D25)</f>
        <v>53019841</v>
      </c>
      <c r="E16" s="10"/>
    </row>
    <row r="17" spans="1:8" x14ac:dyDescent="0.3">
      <c r="A17" s="7"/>
      <c r="B17" s="15" t="s">
        <v>14</v>
      </c>
      <c r="C17" s="16">
        <f>IF([2]ESF!D23&lt;[2]ESF!E23,[2]ESF!E23-[2]ESF!D23,0)</f>
        <v>0</v>
      </c>
      <c r="D17" s="16">
        <f>IF(C17&gt;0,0,[2]ESF!D23-[2]ESF!E23)</f>
        <v>18577172</v>
      </c>
      <c r="E17" s="10"/>
    </row>
    <row r="18" spans="1:8" x14ac:dyDescent="0.3">
      <c r="A18" s="7"/>
      <c r="B18" s="15" t="s">
        <v>15</v>
      </c>
      <c r="C18" s="16">
        <f>IF([2]ESF!D24&lt;[2]ESF!E24,[2]ESF!E24-[2]ESF!D24,0)</f>
        <v>0</v>
      </c>
      <c r="D18" s="16">
        <f>IF(C18&gt;0,0,[2]ESF!D24-[2]ESF!E24)</f>
        <v>10200</v>
      </c>
      <c r="E18" s="10"/>
    </row>
    <row r="19" spans="1:8" x14ac:dyDescent="0.3">
      <c r="A19" s="7"/>
      <c r="B19" s="15" t="s">
        <v>16</v>
      </c>
      <c r="C19" s="16">
        <f>IF([2]ESF!D25&lt;[2]ESF!E25,[2]ESF!E25-[2]ESF!D25,0)</f>
        <v>0</v>
      </c>
      <c r="D19" s="16">
        <f>IF(C19&gt;0,0,[2]ESF!D25-[2]ESF!E25)</f>
        <v>9124529</v>
      </c>
      <c r="E19" s="10"/>
    </row>
    <row r="20" spans="1:8" x14ac:dyDescent="0.3">
      <c r="A20" s="7"/>
      <c r="B20" s="15" t="s">
        <v>17</v>
      </c>
      <c r="C20" s="16">
        <f>IF([2]ESF!D26&lt;[2]ESF!E26,[2]ESF!E26-[2]ESF!D26,0)</f>
        <v>0</v>
      </c>
      <c r="D20" s="16">
        <f>IF(C20&gt;0,0,[2]ESF!D26-[2]ESF!E26)</f>
        <v>4300977</v>
      </c>
      <c r="E20" s="10"/>
      <c r="H20" s="12"/>
    </row>
    <row r="21" spans="1:8" x14ac:dyDescent="0.3">
      <c r="A21" s="7"/>
      <c r="B21" s="15" t="s">
        <v>18</v>
      </c>
      <c r="C21" s="16">
        <f>IF([2]ESF!D27&lt;[2]ESF!E27,[2]ESF!E27-[2]ESF!D27,0)</f>
        <v>0</v>
      </c>
      <c r="D21" s="16">
        <f>IF(C21&gt;0,0,[2]ESF!D27-[2]ESF!E27)</f>
        <v>805257</v>
      </c>
      <c r="E21" s="10"/>
    </row>
    <row r="22" spans="1:8" x14ac:dyDescent="0.3">
      <c r="A22" s="7"/>
      <c r="B22" s="15" t="s">
        <v>19</v>
      </c>
      <c r="C22" s="16">
        <f>IF([2]ESF!D28&lt;[2]ESF!E28,[2]ESF!E28-[2]ESF!D28,0)</f>
        <v>0</v>
      </c>
      <c r="D22" s="16">
        <f>IF(C22&gt;0,0,[2]ESF!D28-[2]ESF!E28)</f>
        <v>20201706</v>
      </c>
      <c r="E22" s="10"/>
    </row>
    <row r="23" spans="1:8" x14ac:dyDescent="0.3">
      <c r="A23" s="7"/>
      <c r="B23" s="15" t="s">
        <v>20</v>
      </c>
      <c r="C23" s="16">
        <f>IF([2]ESF!D29&lt;[2]ESF!E29,[2]ESF!E29-[2]ESF!D29,0)</f>
        <v>0</v>
      </c>
      <c r="D23" s="16">
        <f>IF(C23&gt;0,0,[2]ESF!D29-[2]ESF!E29)</f>
        <v>0</v>
      </c>
      <c r="E23" s="10"/>
    </row>
    <row r="24" spans="1:8" x14ac:dyDescent="0.3">
      <c r="A24" s="7"/>
      <c r="B24" s="15" t="s">
        <v>21</v>
      </c>
      <c r="C24" s="16">
        <f>IF([2]ESF!D30&lt;[2]ESF!E30,[2]ESF!E30-[2]ESF!D30,0)</f>
        <v>0</v>
      </c>
      <c r="D24" s="16">
        <f>IF(C24&gt;0,0,[2]ESF!D30-[2]ESF!E30)</f>
        <v>0</v>
      </c>
      <c r="E24" s="10"/>
    </row>
    <row r="25" spans="1:8" x14ac:dyDescent="0.3">
      <c r="A25" s="7"/>
      <c r="B25" s="15" t="s">
        <v>22</v>
      </c>
      <c r="C25" s="16">
        <f>IF([2]ESF!D31&lt;[2]ESF!E31,[2]ESF!E31-[2]ESF!D31,0)</f>
        <v>0</v>
      </c>
      <c r="D25" s="16">
        <f>IF(C25&gt;0,0,[2]ESF!D31-[2]ESF!E31)</f>
        <v>0</v>
      </c>
      <c r="E25" s="10"/>
    </row>
    <row r="26" spans="1:8" ht="5.25" customHeight="1" x14ac:dyDescent="0.3">
      <c r="A26" s="7"/>
      <c r="B26" s="8"/>
      <c r="C26" s="8"/>
      <c r="D26" s="8"/>
      <c r="E26" s="10"/>
    </row>
    <row r="27" spans="1:8" x14ac:dyDescent="0.3">
      <c r="A27" s="7"/>
      <c r="B27" s="8" t="s">
        <v>23</v>
      </c>
      <c r="C27" s="11">
        <f>+C28+C38</f>
        <v>45094680</v>
      </c>
      <c r="D27" s="11">
        <f>+D28+D38</f>
        <v>0</v>
      </c>
      <c r="E27" s="10"/>
    </row>
    <row r="28" spans="1:8" x14ac:dyDescent="0.3">
      <c r="A28" s="7"/>
      <c r="B28" s="14" t="s">
        <v>24</v>
      </c>
      <c r="C28" s="11">
        <f>SUM(C29:C36)</f>
        <v>45094680</v>
      </c>
      <c r="D28" s="11">
        <f>SUM(D29:D36)</f>
        <v>0</v>
      </c>
      <c r="E28" s="10"/>
    </row>
    <row r="29" spans="1:8" x14ac:dyDescent="0.3">
      <c r="A29" s="7"/>
      <c r="B29" s="15" t="s">
        <v>25</v>
      </c>
      <c r="C29" s="16">
        <f>IF([2]ESF!I10&gt;[2]ESF!J10,[2]ESF!I10-[2]ESF!J10,0)</f>
        <v>44544986</v>
      </c>
      <c r="D29" s="16">
        <f>IF(C29&gt;0,0,[2]ESF!J10-[2]ESF!I10)</f>
        <v>0</v>
      </c>
      <c r="E29" s="10"/>
    </row>
    <row r="30" spans="1:8" x14ac:dyDescent="0.3">
      <c r="A30" s="7"/>
      <c r="B30" s="15" t="s">
        <v>26</v>
      </c>
      <c r="C30" s="16">
        <f>IF([2]ESF!I11&gt;[2]ESF!J11,[2]ESF!I11-[2]ESF!J11,0)</f>
        <v>0</v>
      </c>
      <c r="D30" s="16">
        <f>IF(C30&gt;0,0,[2]ESF!J11-[2]ESF!I11)</f>
        <v>0</v>
      </c>
      <c r="E30" s="10"/>
    </row>
    <row r="31" spans="1:8" x14ac:dyDescent="0.3">
      <c r="A31" s="7"/>
      <c r="B31" s="15" t="s">
        <v>27</v>
      </c>
      <c r="C31" s="16">
        <f>IF([2]ESF!I12&gt;[2]ESF!J12,[2]ESF!I12-[2]ESF!J12,0)</f>
        <v>0</v>
      </c>
      <c r="D31" s="16">
        <f>IF(C31&gt;0,0,[2]ESF!J12-[2]ESF!I12)</f>
        <v>0</v>
      </c>
      <c r="E31" s="10"/>
    </row>
    <row r="32" spans="1:8" x14ac:dyDescent="0.3">
      <c r="A32" s="7"/>
      <c r="B32" s="15" t="s">
        <v>28</v>
      </c>
      <c r="C32" s="16">
        <f>IF([2]ESF!I13&gt;[2]ESF!J13,[2]ESF!I13-[2]ESF!J13,0)</f>
        <v>0</v>
      </c>
      <c r="D32" s="16">
        <f>IF(C32&gt;0,0,[2]ESF!J13-[2]ESF!I13)</f>
        <v>0</v>
      </c>
      <c r="E32" s="10"/>
    </row>
    <row r="33" spans="1:12" x14ac:dyDescent="0.3">
      <c r="A33" s="7"/>
      <c r="B33" s="15" t="s">
        <v>29</v>
      </c>
      <c r="C33" s="16">
        <f>IF([2]ESF!I14&gt;[2]ESF!J14,[2]ESF!I14-[2]ESF!J14,0)</f>
        <v>950</v>
      </c>
      <c r="D33" s="16">
        <f>IF(C33&gt;0,0,[2]ESF!J14-[2]ESF!I14)</f>
        <v>0</v>
      </c>
      <c r="E33" s="10"/>
    </row>
    <row r="34" spans="1:12" x14ac:dyDescent="0.3">
      <c r="A34" s="7"/>
      <c r="B34" s="15" t="s">
        <v>30</v>
      </c>
      <c r="C34" s="16">
        <f>IF([2]ESF!I15&gt;[2]ESF!J15,[2]ESF!I15-[2]ESF!J15,0)</f>
        <v>0</v>
      </c>
      <c r="D34" s="16">
        <f>IF(C34&gt;0,0,[2]ESF!J15-[2]ESF!I15)</f>
        <v>0</v>
      </c>
      <c r="E34" s="10"/>
    </row>
    <row r="35" spans="1:12" x14ac:dyDescent="0.3">
      <c r="A35" s="7"/>
      <c r="B35" s="15" t="s">
        <v>31</v>
      </c>
      <c r="C35" s="16">
        <f>IF([2]ESF!I16&gt;[2]ESF!J16,[2]ESF!I16-[2]ESF!J16,0)</f>
        <v>0</v>
      </c>
      <c r="D35" s="16">
        <f>IF(C35&gt;0,0,[2]ESF!J16-[2]ESF!I16)</f>
        <v>0</v>
      </c>
      <c r="E35" s="10"/>
    </row>
    <row r="36" spans="1:12" x14ac:dyDescent="0.3">
      <c r="A36" s="7"/>
      <c r="B36" s="15" t="s">
        <v>32</v>
      </c>
      <c r="C36" s="16">
        <f>IF([2]ESF!I17&gt;[2]ESF!J17,[2]ESF!I17-[2]ESF!J17,0)</f>
        <v>548744</v>
      </c>
      <c r="D36" s="16">
        <f>IF(C36&gt;0,0,[2]ESF!J17-[2]ESF!I17)</f>
        <v>0</v>
      </c>
      <c r="E36" s="10"/>
    </row>
    <row r="37" spans="1:12" ht="6" customHeight="1" x14ac:dyDescent="0.3">
      <c r="A37" s="7"/>
      <c r="B37" s="8"/>
      <c r="C37" s="8"/>
      <c r="D37" s="8"/>
      <c r="E37" s="10"/>
    </row>
    <row r="38" spans="1:12" x14ac:dyDescent="0.3">
      <c r="A38" s="7"/>
      <c r="B38" s="14" t="s">
        <v>33</v>
      </c>
      <c r="C38" s="11">
        <f>SUM(C39:C44)</f>
        <v>0</v>
      </c>
      <c r="D38" s="11">
        <f>SUM(D39:D44)</f>
        <v>0</v>
      </c>
      <c r="E38" s="10"/>
    </row>
    <row r="39" spans="1:12" x14ac:dyDescent="0.3">
      <c r="A39" s="7"/>
      <c r="B39" s="15" t="s">
        <v>34</v>
      </c>
      <c r="C39" s="16">
        <f>IF([2]ESF!I23&lt;[2]ESF!J23,[2]ESF!J23-[2]ESF!I23,0)</f>
        <v>0</v>
      </c>
      <c r="D39" s="16">
        <f>IF(C39&gt;0,0,[2]ESF!I23-[2]ESF!J23)</f>
        <v>0</v>
      </c>
      <c r="E39" s="10"/>
    </row>
    <row r="40" spans="1:12" x14ac:dyDescent="0.3">
      <c r="A40" s="7"/>
      <c r="B40" s="15" t="s">
        <v>35</v>
      </c>
      <c r="C40" s="16">
        <f>IF([2]ESF!I24&lt;[2]ESF!J24,[2]ESF!J24-[2]ESF!I24,0)</f>
        <v>0</v>
      </c>
      <c r="D40" s="16">
        <f>IF(C40&gt;0,0,[2]ESF!I24-[2]ESF!J24)</f>
        <v>0</v>
      </c>
      <c r="E40" s="10"/>
    </row>
    <row r="41" spans="1:12" x14ac:dyDescent="0.3">
      <c r="A41" s="7"/>
      <c r="B41" s="15" t="s">
        <v>36</v>
      </c>
      <c r="C41" s="16">
        <f>IF([2]ESF!I25&lt;[2]ESF!J25,[2]ESF!J25-[2]ESF!I25,0)</f>
        <v>0</v>
      </c>
      <c r="D41" s="16">
        <f>IF(C41&gt;0,0,[2]ESF!I25-[2]ESF!J25)</f>
        <v>0</v>
      </c>
      <c r="E41" s="10"/>
    </row>
    <row r="42" spans="1:12" x14ac:dyDescent="0.3">
      <c r="A42" s="7"/>
      <c r="B42" s="15" t="s">
        <v>37</v>
      </c>
      <c r="C42" s="16">
        <f>IF([2]ESF!I26&lt;[2]ESF!J26,[2]ESF!J26-[2]ESF!I26,0)</f>
        <v>0</v>
      </c>
      <c r="D42" s="16">
        <f>IF(C42&gt;0,0,[2]ESF!I26-[2]ESF!J26)</f>
        <v>0</v>
      </c>
      <c r="E42" s="10"/>
    </row>
    <row r="43" spans="1:12" x14ac:dyDescent="0.3">
      <c r="A43" s="7"/>
      <c r="B43" s="15" t="s">
        <v>38</v>
      </c>
      <c r="C43" s="16">
        <f>IF([2]ESF!I27&lt;[2]ESF!J27,[2]ESF!J27-[2]ESF!I27,0)</f>
        <v>0</v>
      </c>
      <c r="D43" s="16">
        <f>IF(C43&gt;0,0,[2]ESF!I27-[2]ESF!J27)</f>
        <v>0</v>
      </c>
      <c r="E43" s="10"/>
    </row>
    <row r="44" spans="1:12" x14ac:dyDescent="0.3">
      <c r="A44" s="7"/>
      <c r="B44" s="15" t="s">
        <v>39</v>
      </c>
      <c r="C44" s="16">
        <f>IF([2]ESF!I28&lt;[2]ESF!J28,[2]ESF!J28-[2]ESF!I28,0)</f>
        <v>0</v>
      </c>
      <c r="D44" s="16">
        <f>IF(C44&gt;0,0,[2]ESF!I28-[2]ESF!J28)</f>
        <v>0</v>
      </c>
      <c r="E44" s="10"/>
    </row>
    <row r="45" spans="1:12" ht="6" customHeight="1" x14ac:dyDescent="0.3">
      <c r="A45" s="7"/>
      <c r="B45" s="8"/>
      <c r="C45" s="8"/>
      <c r="D45" s="8"/>
      <c r="E45" s="10"/>
    </row>
    <row r="46" spans="1:12" x14ac:dyDescent="0.3">
      <c r="A46" s="7"/>
      <c r="B46" s="8" t="s">
        <v>40</v>
      </c>
      <c r="C46" s="11">
        <f>+C47+C52+C59</f>
        <v>444746478</v>
      </c>
      <c r="D46" s="11">
        <f>+D47+D52+D59</f>
        <v>281387640</v>
      </c>
      <c r="E46" s="10"/>
      <c r="F46" s="12"/>
      <c r="G46" s="12"/>
      <c r="J46" s="12"/>
      <c r="K46" s="17"/>
      <c r="L46" s="18"/>
    </row>
    <row r="47" spans="1:12" x14ac:dyDescent="0.3">
      <c r="A47" s="7"/>
      <c r="B47" s="14" t="s">
        <v>41</v>
      </c>
      <c r="C47" s="11">
        <f>SUM(C48:C50)</f>
        <v>2876591</v>
      </c>
      <c r="D47" s="11">
        <f>SUM(D48:D50)</f>
        <v>0</v>
      </c>
      <c r="E47" s="10"/>
    </row>
    <row r="48" spans="1:12" x14ac:dyDescent="0.3">
      <c r="A48" s="7"/>
      <c r="B48" s="15" t="s">
        <v>42</v>
      </c>
      <c r="C48" s="16">
        <f>IF([2]ESF!I38&gt;[2]ESF!J38,[2]ESF!I38-[2]ESF!J38,0)</f>
        <v>2876591</v>
      </c>
      <c r="D48" s="16">
        <f>IF(C48&gt;0,0,[2]ESF!I38-[2]ESF!J38)</f>
        <v>0</v>
      </c>
      <c r="E48" s="10"/>
    </row>
    <row r="49" spans="1:5" x14ac:dyDescent="0.3">
      <c r="A49" s="7"/>
      <c r="B49" s="15" t="s">
        <v>43</v>
      </c>
      <c r="C49" s="16">
        <f>IF([2]ESF!I39&gt;[2]ESF!J39,[2]ESF!I39-[2]ESF!J39,0)</f>
        <v>0</v>
      </c>
      <c r="D49" s="16">
        <f>IF(C49&gt;0,0,[2]ESF!I39-[2]ESF!J39)</f>
        <v>0</v>
      </c>
      <c r="E49" s="10"/>
    </row>
    <row r="50" spans="1:5" x14ac:dyDescent="0.3">
      <c r="A50" s="7"/>
      <c r="B50" s="15" t="s">
        <v>44</v>
      </c>
      <c r="C50" s="16">
        <f>IF([2]ESF!I40&gt;[2]ESF!J40,[2]ESF!I40-[2]ESF!J40,0)</f>
        <v>0</v>
      </c>
      <c r="D50" s="16">
        <f>IF(C50&gt;0,0,[2]ESF!I40-[2]ESF!J40)</f>
        <v>0</v>
      </c>
      <c r="E50" s="10"/>
    </row>
    <row r="51" spans="1:5" ht="5.25" customHeight="1" x14ac:dyDescent="0.3">
      <c r="A51" s="7"/>
      <c r="B51" s="8"/>
      <c r="C51" s="8"/>
      <c r="D51" s="8"/>
      <c r="E51" s="10"/>
    </row>
    <row r="52" spans="1:5" x14ac:dyDescent="0.3">
      <c r="A52" s="7"/>
      <c r="B52" s="14" t="s">
        <v>45</v>
      </c>
      <c r="C52" s="11">
        <f>SUM(C53:C57)</f>
        <v>441869887</v>
      </c>
      <c r="D52" s="11">
        <f>SUM(D53:D57)</f>
        <v>281387640</v>
      </c>
      <c r="E52" s="10"/>
    </row>
    <row r="53" spans="1:5" x14ac:dyDescent="0.3">
      <c r="A53" s="7"/>
      <c r="B53" s="15" t="s">
        <v>46</v>
      </c>
      <c r="C53" s="16">
        <f>IF([2]ESF!I44&gt;[2]ESF!J44,[2]ESF!I44-[2]ESF!J44,0)</f>
        <v>441869887</v>
      </c>
      <c r="D53" s="16">
        <f>IF(C53&gt;0,0,[2]ESF!I44-[2]ESF!J44)</f>
        <v>0</v>
      </c>
      <c r="E53" s="10"/>
    </row>
    <row r="54" spans="1:5" x14ac:dyDescent="0.3">
      <c r="A54" s="7"/>
      <c r="B54" s="15" t="s">
        <v>47</v>
      </c>
      <c r="C54" s="16">
        <f>IF([2]ESF!I45&gt;[2]ESF!J45,[2]ESF!I45-[2]ESF!J45,0)</f>
        <v>0</v>
      </c>
      <c r="D54" s="16">
        <f>IF(C54&gt;0,0,[2]ESF!J45-[2]ESF!I45)</f>
        <v>281006820</v>
      </c>
      <c r="E54" s="10"/>
    </row>
    <row r="55" spans="1:5" x14ac:dyDescent="0.3">
      <c r="A55" s="7"/>
      <c r="B55" s="15" t="s">
        <v>48</v>
      </c>
      <c r="C55" s="16">
        <f>IF([2]ESF!I46&gt;[2]ESF!J46,[2]ESF!I46-[2]ESF!J46,0)</f>
        <v>0</v>
      </c>
      <c r="D55" s="16">
        <f>IF(C55&gt;0,0,[2]ESF!J46-[2]ESF!I46)</f>
        <v>0</v>
      </c>
      <c r="E55" s="10"/>
    </row>
    <row r="56" spans="1:5" x14ac:dyDescent="0.3">
      <c r="A56" s="7"/>
      <c r="B56" s="15" t="s">
        <v>49</v>
      </c>
      <c r="C56" s="16">
        <f>IF([2]ESF!I47&gt;[2]ESF!J47,[2]ESF!I47-[2]ESF!J47,0)</f>
        <v>0</v>
      </c>
      <c r="D56" s="16">
        <f>IF(C56&gt;0,0,[2]ESF!J47-[2]ESF!I47)</f>
        <v>0</v>
      </c>
      <c r="E56" s="10"/>
    </row>
    <row r="57" spans="1:5" x14ac:dyDescent="0.3">
      <c r="A57" s="7"/>
      <c r="B57" s="15" t="s">
        <v>50</v>
      </c>
      <c r="C57" s="16">
        <f>IF([2]ESF!I48&gt;[2]ESF!J48,[2]ESF!I48-[2]ESF!J48,0)</f>
        <v>0</v>
      </c>
      <c r="D57" s="16">
        <f>IF(C57&gt;0,0,[2]ESF!J48-[2]ESF!I48)</f>
        <v>380820</v>
      </c>
      <c r="E57" s="10"/>
    </row>
    <row r="58" spans="1:5" ht="3.75" customHeight="1" x14ac:dyDescent="0.3">
      <c r="A58" s="7"/>
      <c r="B58" s="8"/>
      <c r="C58" s="8"/>
      <c r="D58" s="8"/>
      <c r="E58" s="10"/>
    </row>
    <row r="59" spans="1:5" ht="22.8" x14ac:dyDescent="0.3">
      <c r="A59" s="7"/>
      <c r="B59" s="14" t="s">
        <v>51</v>
      </c>
      <c r="C59" s="11">
        <f>SUM(C60:C61)</f>
        <v>0</v>
      </c>
      <c r="D59" s="11">
        <f>SUM(D60:D61)</f>
        <v>0</v>
      </c>
      <c r="E59" s="10"/>
    </row>
    <row r="60" spans="1:5" x14ac:dyDescent="0.3">
      <c r="A60" s="7"/>
      <c r="B60" s="15" t="s">
        <v>52</v>
      </c>
      <c r="C60" s="16">
        <f>IF([2]ESF!I51&lt;[2]ESF!J52,[2]ESF!J52-[2]ESF!I52,0)</f>
        <v>0</v>
      </c>
      <c r="D60" s="16">
        <f>IF(C60&gt;0,0,[2]ESF!J51-[2]ESF!I51)</f>
        <v>0</v>
      </c>
      <c r="E60" s="10"/>
    </row>
    <row r="61" spans="1:5" ht="15" thickBot="1" x14ac:dyDescent="0.35">
      <c r="A61" s="19"/>
      <c r="B61" s="20" t="s">
        <v>53</v>
      </c>
      <c r="C61" s="21">
        <f>IF([2]ESF!I52&lt;[2]ESF!J53,[2]ESF!J53-[2]ESF!I53,0)</f>
        <v>0</v>
      </c>
      <c r="D61" s="21">
        <f>IF(C61&gt;0,0,[2]ESF!J52-[2]ESF!I52)</f>
        <v>0</v>
      </c>
      <c r="E61" s="22"/>
    </row>
    <row r="62" spans="1:5" x14ac:dyDescent="0.3">
      <c r="A62" s="23" t="s">
        <v>54</v>
      </c>
      <c r="B62" s="23"/>
    </row>
    <row r="63" spans="1:5" x14ac:dyDescent="0.3">
      <c r="C63" s="12"/>
      <c r="D63" s="12"/>
    </row>
  </sheetData>
  <mergeCells count="4">
    <mergeCell ref="B1:D1"/>
    <mergeCell ref="B2:D2"/>
    <mergeCell ref="B3:D3"/>
    <mergeCell ref="B4:D4"/>
  </mergeCells>
  <printOptions horizontalCentered="1"/>
  <pageMargins left="0.15748031496062992" right="0.15748031496062992" top="0.31496062992125984" bottom="0.35433070866141736" header="0.31496062992125984" footer="3.937007874015748E-2"/>
  <pageSetup paperSize="152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2019-07-29T16:20:49Z</cp:lastPrinted>
  <dcterms:created xsi:type="dcterms:W3CDTF">2019-07-29T16:19:40Z</dcterms:created>
  <dcterms:modified xsi:type="dcterms:W3CDTF">2019-07-29T16:20:59Z</dcterms:modified>
</cp:coreProperties>
</file>